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ahv-afs-ve.x500ad.unive.it\home\matteo.giarraffa\Desktop\BACKUP SUPPORTO PROGETT\COSTI PERSONALE PTA PA PO RD\Novembre 2022\nuovi - 09.11.2022\"/>
    </mc:Choice>
  </mc:AlternateContent>
  <xr:revisionPtr revIDLastSave="0" documentId="13_ncr:1_{637AFA1A-147E-4449-989F-DCE28B025216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L15" i="1" s="1"/>
  <c r="F15" i="1"/>
  <c r="H14" i="1"/>
  <c r="K14" i="1" s="1"/>
  <c r="G14" i="1"/>
  <c r="F14" i="1"/>
  <c r="L14" i="1" s="1"/>
  <c r="G13" i="1"/>
  <c r="F13" i="1"/>
  <c r="H13" i="1" s="1"/>
  <c r="G12" i="1"/>
  <c r="F12" i="1"/>
  <c r="L12" i="1" s="1"/>
  <c r="G11" i="1"/>
  <c r="H11" i="1" s="1"/>
  <c r="F11" i="1"/>
  <c r="H10" i="1"/>
  <c r="N10" i="1" s="1"/>
  <c r="G10" i="1"/>
  <c r="F10" i="1"/>
  <c r="L10" i="1" s="1"/>
  <c r="G9" i="1"/>
  <c r="F9" i="1"/>
  <c r="H9" i="1" s="1"/>
  <c r="G8" i="1"/>
  <c r="F8" i="1"/>
  <c r="H8" i="1" s="1"/>
  <c r="L7" i="1"/>
  <c r="H7" i="1"/>
  <c r="K7" i="1" s="1"/>
  <c r="G7" i="1"/>
  <c r="F7" i="1"/>
  <c r="K9" i="1" l="1"/>
  <c r="I9" i="1"/>
  <c r="N9" i="1"/>
  <c r="N13" i="1"/>
  <c r="K13" i="1"/>
  <c r="I13" i="1"/>
  <c r="M13" i="1" s="1"/>
  <c r="B13" i="1" s="1"/>
  <c r="N8" i="1"/>
  <c r="I8" i="1"/>
  <c r="K8" i="1"/>
  <c r="K11" i="1"/>
  <c r="N11" i="1"/>
  <c r="I11" i="1"/>
  <c r="M11" i="1" s="1"/>
  <c r="B11" i="1"/>
  <c r="L11" i="1"/>
  <c r="I14" i="1"/>
  <c r="M14" i="1" s="1"/>
  <c r="B14" i="1" s="1"/>
  <c r="N14" i="1"/>
  <c r="H15" i="1"/>
  <c r="I7" i="1"/>
  <c r="L8" i="1"/>
  <c r="K10" i="1"/>
  <c r="H12" i="1"/>
  <c r="L13" i="1"/>
  <c r="B10" i="1"/>
  <c r="I10" i="1"/>
  <c r="M10" i="1" s="1"/>
  <c r="N7" i="1"/>
  <c r="L9" i="1"/>
  <c r="N12" i="1" l="1"/>
  <c r="B12" i="1" s="1"/>
  <c r="I12" i="1"/>
  <c r="M12" i="1" s="1"/>
  <c r="K12" i="1"/>
  <c r="N15" i="1"/>
  <c r="K15" i="1"/>
  <c r="I15" i="1"/>
  <c r="M8" i="1"/>
  <c r="B8" i="1" s="1"/>
  <c r="M9" i="1"/>
  <c r="B9" i="1" s="1"/>
  <c r="J7" i="1"/>
  <c r="M7" i="1"/>
  <c r="B7" i="1" s="1"/>
  <c r="J15" i="1" l="1"/>
  <c r="M15" i="1"/>
  <c r="B15" i="1" s="1"/>
</calcChain>
</file>

<file path=xl/sharedStrings.xml><?xml version="1.0" encoding="utf-8"?>
<sst xmlns="http://schemas.openxmlformats.org/spreadsheetml/2006/main" count="30" uniqueCount="30">
  <si>
    <t>Inquadramento</t>
  </si>
  <si>
    <t>Costo totale annuo per l'Ateneo</t>
  </si>
  <si>
    <t>Stipendio</t>
  </si>
  <si>
    <t>I.I.S.</t>
  </si>
  <si>
    <t>Assegno aggiuntivo</t>
  </si>
  <si>
    <t>XIII</t>
  </si>
  <si>
    <t>I.I.S XIII</t>
  </si>
  <si>
    <t>Tot. Lordo percipiente</t>
  </si>
  <si>
    <t>c/ente tesoro</t>
  </si>
  <si>
    <t>add.le tesoro C. E</t>
  </si>
  <si>
    <t>c/ente disoccupazione</t>
  </si>
  <si>
    <t>c/ente tfr opera previdenza</t>
  </si>
  <si>
    <t>Tot. Oneri prev.</t>
  </si>
  <si>
    <t>Irap</t>
  </si>
  <si>
    <t>A</t>
  </si>
  <si>
    <t>B</t>
  </si>
  <si>
    <t>C</t>
  </si>
  <si>
    <t>D</t>
  </si>
  <si>
    <t>E</t>
  </si>
  <si>
    <t>F=(B+C+D+E)</t>
  </si>
  <si>
    <t>G</t>
  </si>
  <si>
    <t xml:space="preserve">Ricercatori L.240/10 Art. 24 c.3 lett. A - Tempo Definito </t>
  </si>
  <si>
    <t>Ricercatori L.240/10 Art. 24 c.3 lett. A - Tempo Pieno</t>
  </si>
  <si>
    <t>Ricercatori L.240/10 Art. 24 c.3 lett. B - Tempo Pieno</t>
  </si>
  <si>
    <t>Ricercatori L.240/10 Art. 24 c.3 lett. B - Tempo Pieno + 3%</t>
  </si>
  <si>
    <t>Ricercatori L.240/10 Art. 24 c.3 lett. B - Tempo Pieno + 20%</t>
  </si>
  <si>
    <t>Ricercatori L.240/10 Art. 24 c.3 lett. B - Tempo Pieno + 25%</t>
  </si>
  <si>
    <t>Ricercatori L.240/10 Art. 24 c.3 lett. B - Tempo Pieno + 30%</t>
  </si>
  <si>
    <t>Ricercatori L.240/10 Art. 24 c.3 lett. B - Tempo Definito + 20%</t>
  </si>
  <si>
    <t>Ricercatori Tempo Determinato L. 240/2010 - Attualmente in vigore dal 01.01.2022 aggiornato dal DPCM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</si>
</sst>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0" fillId="2" borderId="1" xfId="1" applyFont="1" applyFill="1" applyBorder="1"/>
    <xf numFmtId="0" fontId="2" fillId="0" borderId="0" xfId="0" applyFont="1"/>
    <xf numFmtId="164" fontId="2" fillId="0" borderId="0" xfId="1" applyFont="1"/>
    <xf numFmtId="0" fontId="2" fillId="0" borderId="1" xfId="0" applyFont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164" fontId="2" fillId="3" borderId="1" xfId="1" applyFont="1" applyFill="1" applyBorder="1" applyAlignment="1">
      <alignment vertical="center" wrapText="1"/>
    </xf>
    <xf numFmtId="164" fontId="0" fillId="3" borderId="1" xfId="1" applyFont="1" applyFill="1" applyBorder="1"/>
    <xf numFmtId="0" fontId="2" fillId="0" borderId="1" xfId="0" applyFont="1" applyBorder="1"/>
    <xf numFmtId="0" fontId="2" fillId="0" borderId="1" xfId="0" applyFont="1" applyFill="1" applyBorder="1"/>
    <xf numFmtId="164" fontId="0" fillId="0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"/>
  <sheetViews>
    <sheetView tabSelected="1" workbookViewId="0">
      <selection activeCell="J17" sqref="J17"/>
    </sheetView>
  </sheetViews>
  <sheetFormatPr defaultRowHeight="15" x14ac:dyDescent="0.25"/>
  <cols>
    <col min="1" max="1" width="53.85546875" customWidth="1"/>
    <col min="2" max="2" width="18" style="1" customWidth="1"/>
    <col min="3" max="3" width="11.5703125" style="1" bestFit="1" customWidth="1"/>
    <col min="4" max="4" width="10.5703125" style="1" customWidth="1"/>
    <col min="5" max="5" width="10.5703125" style="1" bestFit="1" customWidth="1"/>
    <col min="6" max="7" width="10.5703125" style="1" customWidth="1"/>
    <col min="8" max="8" width="17.85546875" style="1" customWidth="1"/>
    <col min="9" max="9" width="12.140625" style="1" bestFit="1" customWidth="1"/>
    <col min="10" max="10" width="12.140625" style="1" customWidth="1"/>
    <col min="11" max="11" width="12.140625" style="1" bestFit="1" customWidth="1"/>
    <col min="12" max="12" width="12.140625" style="1" customWidth="1"/>
    <col min="13" max="13" width="16.28515625" style="1" customWidth="1"/>
    <col min="14" max="14" width="10.5703125" style="1" bestFit="1" customWidth="1"/>
    <col min="15" max="15" width="10.7109375" style="1" customWidth="1"/>
    <col min="16" max="16" width="15" style="1" customWidth="1"/>
    <col min="17" max="17" width="11.7109375" style="1" customWidth="1"/>
    <col min="18" max="18" width="10.5703125" style="1" bestFit="1" customWidth="1"/>
    <col min="19" max="19" width="9.5703125" style="1" bestFit="1" customWidth="1"/>
  </cols>
  <sheetData>
    <row r="2" spans="1:14" x14ac:dyDescent="0.25">
      <c r="A2" s="5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5" spans="1:14" ht="45" x14ac:dyDescent="0.25">
      <c r="A5" s="7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</row>
    <row r="6" spans="1:14" x14ac:dyDescent="0.25">
      <c r="A6" s="2"/>
      <c r="B6" s="4"/>
      <c r="C6" s="3"/>
      <c r="D6" s="3"/>
      <c r="E6" s="3"/>
      <c r="F6" s="3"/>
      <c r="G6" s="3"/>
      <c r="H6" s="11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20</v>
      </c>
    </row>
    <row r="7" spans="1:14" x14ac:dyDescent="0.25">
      <c r="A7" s="12" t="s">
        <v>21</v>
      </c>
      <c r="B7" s="4">
        <f>H7+N7+M7</f>
        <v>37799.530070293338</v>
      </c>
      <c r="C7" s="3">
        <v>14559.99</v>
      </c>
      <c r="D7" s="3">
        <v>10110.700000000001</v>
      </c>
      <c r="E7" s="3"/>
      <c r="F7" s="3">
        <f t="shared" ref="F7:G15" si="0">C7/12</f>
        <v>1213.3325</v>
      </c>
      <c r="G7" s="3">
        <f t="shared" si="0"/>
        <v>842.55833333333339</v>
      </c>
      <c r="H7" s="11">
        <f t="shared" ref="H7:H15" si="1">SUM(C7:G7)</f>
        <v>26726.580833333337</v>
      </c>
      <c r="I7" s="3">
        <f>H7*0.242</f>
        <v>6467.8325616666671</v>
      </c>
      <c r="J7" s="3">
        <f>I7*0.098</f>
        <v>633.84759104333341</v>
      </c>
      <c r="K7" s="3">
        <f>H7*0.0161</f>
        <v>430.29795141666671</v>
      </c>
      <c r="L7" s="3">
        <f t="shared" ref="L7:L15" si="2">(((C7+F7)*0.8)*0.071)+(((G7+D7)*0.48)*0.071)</f>
        <v>1269.2117619999999</v>
      </c>
      <c r="M7" s="3">
        <f>SUM(I7:L7)</f>
        <v>8801.1898661266678</v>
      </c>
      <c r="N7" s="3">
        <f>H7*0.085</f>
        <v>2271.7593708333338</v>
      </c>
    </row>
    <row r="8" spans="1:14" x14ac:dyDescent="0.25">
      <c r="A8" s="13" t="s">
        <v>22</v>
      </c>
      <c r="B8" s="4">
        <f t="shared" ref="B8:B15" si="3">H8+N8+M8</f>
        <v>51084.539916899994</v>
      </c>
      <c r="C8" s="14">
        <v>19854.45</v>
      </c>
      <c r="D8" s="14">
        <v>10382.17</v>
      </c>
      <c r="E8" s="14">
        <v>4083.45</v>
      </c>
      <c r="F8" s="14">
        <f t="shared" si="0"/>
        <v>1654.5375000000001</v>
      </c>
      <c r="G8" s="14">
        <f t="shared" si="0"/>
        <v>865.18083333333334</v>
      </c>
      <c r="H8" s="11">
        <f t="shared" si="1"/>
        <v>36839.78833333333</v>
      </c>
      <c r="I8" s="14">
        <f t="shared" ref="I8:I15" si="4">H8*0.242</f>
        <v>8915.228776666665</v>
      </c>
      <c r="J8" s="14"/>
      <c r="K8" s="14">
        <f>H8*0.0161</f>
        <v>593.1205921666666</v>
      </c>
      <c r="L8" s="14">
        <f t="shared" si="2"/>
        <v>1605.0202063999996</v>
      </c>
      <c r="M8" s="14">
        <f t="shared" ref="M8:M15" si="5">SUM(I8:L8)</f>
        <v>11113.36957523333</v>
      </c>
      <c r="N8" s="14">
        <f t="shared" ref="N8:N15" si="6">H8*0.085</f>
        <v>3131.3820083333335</v>
      </c>
    </row>
    <row r="9" spans="1:14" x14ac:dyDescent="0.25">
      <c r="A9" s="13"/>
      <c r="B9" s="4">
        <f t="shared" si="3"/>
        <v>0</v>
      </c>
      <c r="C9" s="14"/>
      <c r="D9" s="14"/>
      <c r="E9" s="14"/>
      <c r="F9" s="14">
        <f t="shared" si="0"/>
        <v>0</v>
      </c>
      <c r="G9" s="14">
        <f t="shared" si="0"/>
        <v>0</v>
      </c>
      <c r="H9" s="11">
        <f t="shared" si="1"/>
        <v>0</v>
      </c>
      <c r="I9" s="14">
        <f t="shared" si="4"/>
        <v>0</v>
      </c>
      <c r="J9" s="14"/>
      <c r="K9" s="14">
        <f t="shared" ref="K9:K15" si="7">H9*0.0161</f>
        <v>0</v>
      </c>
      <c r="L9" s="14">
        <f t="shared" si="2"/>
        <v>0</v>
      </c>
      <c r="M9" s="14">
        <f t="shared" si="5"/>
        <v>0</v>
      </c>
      <c r="N9" s="14">
        <f t="shared" si="6"/>
        <v>0</v>
      </c>
    </row>
    <row r="10" spans="1:14" x14ac:dyDescent="0.25">
      <c r="A10" s="13" t="s">
        <v>23</v>
      </c>
      <c r="B10" s="4">
        <f t="shared" si="3"/>
        <v>51084.539916899994</v>
      </c>
      <c r="C10" s="14">
        <v>19854.45</v>
      </c>
      <c r="D10" s="14">
        <v>10382.17</v>
      </c>
      <c r="E10" s="14">
        <v>4083.45</v>
      </c>
      <c r="F10" s="14">
        <f t="shared" si="0"/>
        <v>1654.5375000000001</v>
      </c>
      <c r="G10" s="14">
        <f t="shared" si="0"/>
        <v>865.18083333333334</v>
      </c>
      <c r="H10" s="11">
        <f t="shared" si="1"/>
        <v>36839.78833333333</v>
      </c>
      <c r="I10" s="14">
        <f t="shared" si="4"/>
        <v>8915.228776666665</v>
      </c>
      <c r="J10" s="14"/>
      <c r="K10" s="14">
        <f t="shared" si="7"/>
        <v>593.1205921666666</v>
      </c>
      <c r="L10" s="14">
        <f t="shared" si="2"/>
        <v>1605.0202063999996</v>
      </c>
      <c r="M10" s="14">
        <f t="shared" si="5"/>
        <v>11113.36957523333</v>
      </c>
      <c r="N10" s="14">
        <f t="shared" si="6"/>
        <v>3131.3820083333335</v>
      </c>
    </row>
    <row r="11" spans="1:14" x14ac:dyDescent="0.25">
      <c r="A11" s="13" t="s">
        <v>24</v>
      </c>
      <c r="B11" s="4">
        <f t="shared" si="3"/>
        <v>52617.088581716656</v>
      </c>
      <c r="C11" s="14">
        <v>20450.09</v>
      </c>
      <c r="D11" s="14">
        <v>10693.64</v>
      </c>
      <c r="E11" s="14">
        <v>4205.95</v>
      </c>
      <c r="F11" s="14">
        <f t="shared" si="0"/>
        <v>1704.1741666666667</v>
      </c>
      <c r="G11" s="14">
        <f t="shared" si="0"/>
        <v>891.13666666666666</v>
      </c>
      <c r="H11" s="11">
        <f t="shared" si="1"/>
        <v>37944.99083333333</v>
      </c>
      <c r="I11" s="14">
        <f t="shared" si="4"/>
        <v>9182.6877816666656</v>
      </c>
      <c r="J11" s="14"/>
      <c r="K11" s="14">
        <f t="shared" si="7"/>
        <v>610.91435241666659</v>
      </c>
      <c r="L11" s="14">
        <f t="shared" si="2"/>
        <v>1653.1713934666664</v>
      </c>
      <c r="M11" s="14">
        <f t="shared" si="5"/>
        <v>11446.773527549998</v>
      </c>
      <c r="N11" s="14">
        <f t="shared" si="6"/>
        <v>3225.3242208333331</v>
      </c>
    </row>
    <row r="12" spans="1:14" x14ac:dyDescent="0.25">
      <c r="A12" s="13" t="s">
        <v>25</v>
      </c>
      <c r="B12" s="4">
        <f>H12+N12+M12</f>
        <v>61301.354665949999</v>
      </c>
      <c r="C12" s="14">
        <v>23825.25</v>
      </c>
      <c r="D12" s="14">
        <v>12458.66</v>
      </c>
      <c r="E12" s="14">
        <v>4900.1099999999997</v>
      </c>
      <c r="F12" s="14">
        <f t="shared" si="0"/>
        <v>1985.4375</v>
      </c>
      <c r="G12" s="14">
        <f t="shared" si="0"/>
        <v>1038.2216666666666</v>
      </c>
      <c r="H12" s="11">
        <f t="shared" si="1"/>
        <v>44207.679166666669</v>
      </c>
      <c r="I12" s="14">
        <f t="shared" si="4"/>
        <v>10698.258358333333</v>
      </c>
      <c r="J12" s="14"/>
      <c r="K12" s="14">
        <f t="shared" si="7"/>
        <v>711.74363458333335</v>
      </c>
      <c r="L12" s="14">
        <f t="shared" si="2"/>
        <v>1926.0207772000001</v>
      </c>
      <c r="M12" s="14">
        <f t="shared" si="5"/>
        <v>13336.022770116666</v>
      </c>
      <c r="N12" s="14">
        <f t="shared" si="6"/>
        <v>3757.6527291666671</v>
      </c>
    </row>
    <row r="13" spans="1:14" x14ac:dyDescent="0.25">
      <c r="A13" s="12" t="s">
        <v>26</v>
      </c>
      <c r="B13" s="4">
        <f t="shared" si="3"/>
        <v>63857.227560650004</v>
      </c>
      <c r="C13" s="3">
        <v>24819.09</v>
      </c>
      <c r="D13" s="3">
        <v>12977.72</v>
      </c>
      <c r="E13" s="3">
        <v>5104.3</v>
      </c>
      <c r="F13" s="3">
        <f t="shared" si="0"/>
        <v>2068.2575000000002</v>
      </c>
      <c r="G13" s="3">
        <f t="shared" si="0"/>
        <v>1081.4766666666667</v>
      </c>
      <c r="H13" s="11">
        <f t="shared" si="1"/>
        <v>46050.844166666669</v>
      </c>
      <c r="I13" s="3">
        <f t="shared" si="4"/>
        <v>11144.304288333333</v>
      </c>
      <c r="J13" s="3"/>
      <c r="K13" s="3">
        <f t="shared" si="7"/>
        <v>741.41859108333335</v>
      </c>
      <c r="L13" s="3">
        <f t="shared" si="2"/>
        <v>2006.3387603999997</v>
      </c>
      <c r="M13" s="3">
        <f t="shared" si="5"/>
        <v>13892.061639816666</v>
      </c>
      <c r="N13" s="3">
        <f t="shared" si="6"/>
        <v>3914.3217541666672</v>
      </c>
    </row>
    <row r="14" spans="1:14" x14ac:dyDescent="0.25">
      <c r="A14" s="12" t="s">
        <v>27</v>
      </c>
      <c r="B14" s="4">
        <f t="shared" si="3"/>
        <v>66409.91643289999</v>
      </c>
      <c r="C14" s="3">
        <v>25810.799999999999</v>
      </c>
      <c r="D14" s="3">
        <v>13496.82</v>
      </c>
      <c r="E14" s="3">
        <v>5308.48</v>
      </c>
      <c r="F14" s="3">
        <f t="shared" si="0"/>
        <v>2150.9</v>
      </c>
      <c r="G14" s="3">
        <f t="shared" si="0"/>
        <v>1124.7349999999999</v>
      </c>
      <c r="H14" s="11">
        <f t="shared" si="1"/>
        <v>47891.734999999993</v>
      </c>
      <c r="I14" s="3">
        <f t="shared" si="4"/>
        <v>11589.799869999999</v>
      </c>
      <c r="J14" s="3"/>
      <c r="K14" s="3">
        <f t="shared" si="7"/>
        <v>771.0569334999999</v>
      </c>
      <c r="L14" s="3">
        <f t="shared" si="2"/>
        <v>2086.5271543999997</v>
      </c>
      <c r="M14" s="3">
        <f t="shared" si="5"/>
        <v>14447.383957899998</v>
      </c>
      <c r="N14" s="3">
        <f t="shared" si="6"/>
        <v>4070.7974749999998</v>
      </c>
    </row>
    <row r="15" spans="1:14" x14ac:dyDescent="0.25">
      <c r="A15" s="12" t="s">
        <v>28</v>
      </c>
      <c r="B15" s="4">
        <f t="shared" si="3"/>
        <v>45359.423746346671</v>
      </c>
      <c r="C15" s="3">
        <v>17471.98</v>
      </c>
      <c r="D15" s="3">
        <v>12132.84</v>
      </c>
      <c r="E15" s="3">
        <v>0</v>
      </c>
      <c r="F15" s="3">
        <f t="shared" si="0"/>
        <v>1455.9983333333332</v>
      </c>
      <c r="G15" s="3">
        <f>D15/12</f>
        <v>1011.07</v>
      </c>
      <c r="H15" s="11">
        <f t="shared" si="1"/>
        <v>32071.888333333332</v>
      </c>
      <c r="I15" s="3">
        <f t="shared" si="4"/>
        <v>7761.396976666666</v>
      </c>
      <c r="J15" s="3">
        <f>I15*0.098</f>
        <v>760.61690371333327</v>
      </c>
      <c r="K15" s="3">
        <f t="shared" si="7"/>
        <v>516.35740216666659</v>
      </c>
      <c r="L15" s="3">
        <f t="shared" si="2"/>
        <v>1523.0536221333332</v>
      </c>
      <c r="M15" s="3">
        <f t="shared" si="5"/>
        <v>10561.42490468</v>
      </c>
      <c r="N15" s="3">
        <f t="shared" si="6"/>
        <v>2726.1105083333337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DALL'ANTONIA Claudia Maria</dc:creator>
  <cp:lastModifiedBy>GIARRAFFA Matteo</cp:lastModifiedBy>
  <dcterms:created xsi:type="dcterms:W3CDTF">2021-01-27T07:55:20Z</dcterms:created>
  <dcterms:modified xsi:type="dcterms:W3CDTF">2022-11-09T11:34:13Z</dcterms:modified>
</cp:coreProperties>
</file>